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xt\"/>
    </mc:Choice>
  </mc:AlternateContent>
  <xr:revisionPtr revIDLastSave="0" documentId="13_ncr:1_{447F6C08-0306-464B-B1DB-BEE9F2763FFC}" xr6:coauthVersionLast="47" xr6:coauthVersionMax="47" xr10:uidLastSave="{00000000-0000-0000-0000-000000000000}"/>
  <bookViews>
    <workbookView xWindow="1125" yWindow="1125" windowWidth="21600" windowHeight="1129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20" i="1"/>
  <c r="B13" i="1"/>
  <c r="C13" i="1" l="1"/>
  <c r="G12" i="1"/>
  <c r="G13" i="1"/>
  <c r="G14" i="1" s="1"/>
  <c r="C35" i="1"/>
  <c r="B28" i="1"/>
  <c r="C28" i="1"/>
  <c r="E13" i="1"/>
  <c r="E14" i="1" s="1"/>
  <c r="F12" i="1"/>
  <c r="F13" i="1" s="1"/>
  <c r="F14" i="1" s="1"/>
  <c r="E12" i="1"/>
  <c r="D12" i="1"/>
  <c r="C12" i="1"/>
  <c r="E7" i="1"/>
  <c r="E8" i="1" s="1"/>
  <c r="D7" i="1"/>
  <c r="D8" i="1" s="1"/>
  <c r="C7" i="1"/>
  <c r="C8" i="1" s="1"/>
  <c r="E5" i="1"/>
  <c r="G19" i="1" s="1"/>
  <c r="D5" i="1"/>
  <c r="D6" i="1" s="1"/>
  <c r="C5" i="1"/>
  <c r="C6" i="1" s="1"/>
  <c r="C38" i="1"/>
  <c r="B29" i="1"/>
  <c r="C33" i="1" s="1"/>
  <c r="C34" i="1" s="1"/>
  <c r="B21" i="1"/>
  <c r="C21" i="1"/>
  <c r="B15" i="1"/>
  <c r="C29" i="1" s="1"/>
  <c r="G15" i="1"/>
  <c r="G16" i="1" s="1"/>
  <c r="C37" i="1" l="1"/>
  <c r="C40" i="1" s="1"/>
  <c r="C14" i="1"/>
  <c r="D13" i="1"/>
  <c r="D14" i="1" s="1"/>
  <c r="E6" i="1"/>
  <c r="D15" i="1"/>
  <c r="D16" i="1" s="1"/>
  <c r="E15" i="1"/>
  <c r="E16" i="1" s="1"/>
  <c r="F15" i="1"/>
  <c r="F16" i="1" s="1"/>
  <c r="C15" i="1"/>
  <c r="C16" i="1" s="1"/>
  <c r="G23" i="1" l="1"/>
</calcChain>
</file>

<file path=xl/sharedStrings.xml><?xml version="1.0" encoding="utf-8"?>
<sst xmlns="http://schemas.openxmlformats.org/spreadsheetml/2006/main" count="44" uniqueCount="38">
  <si>
    <r>
      <rPr>
        <b/>
        <sz val="11.5"/>
        <rFont val="Calibri"/>
        <family val="2"/>
      </rPr>
      <t>9 MONTH CONTRACT</t>
    </r>
  </si>
  <si>
    <r>
      <rPr>
        <sz val="9.5"/>
        <rFont val="Calibri"/>
        <family val="2"/>
      </rPr>
      <t>Full-time Equivalent</t>
    </r>
  </si>
  <si>
    <r>
      <rPr>
        <sz val="10.5"/>
        <rFont val="Calibri"/>
        <family val="2"/>
      </rPr>
      <t>FTE</t>
    </r>
  </si>
  <si>
    <r>
      <rPr>
        <sz val="10.5"/>
        <rFont val="Calibri"/>
        <family val="2"/>
      </rPr>
      <t>Graduate Asst Salary (M.S.)</t>
    </r>
  </si>
  <si>
    <r>
      <rPr>
        <sz val="11"/>
        <rFont val="Calibri"/>
        <family val="2"/>
      </rPr>
      <t>Graduate Assoc Salary (Ph.D)</t>
    </r>
  </si>
  <si>
    <r>
      <rPr>
        <b/>
        <sz val="11.5"/>
        <rFont val="Calibri"/>
        <family val="2"/>
      </rPr>
      <t>SUMMER SUPP COMP</t>
    </r>
  </si>
  <si>
    <r>
      <rPr>
        <sz val="9.5"/>
        <rFont val="Calibri"/>
        <family val="2"/>
      </rPr>
      <t>Hrly</t>
    </r>
  </si>
  <si>
    <r>
      <rPr>
        <u/>
        <sz val="10.5"/>
        <rFont val="Calibri"/>
        <family val="2"/>
      </rPr>
      <t>Ex. Budget    </t>
    </r>
  </si>
  <si>
    <r>
      <rPr>
        <b/>
        <sz val="10.5"/>
        <rFont val="Calibri"/>
        <family val="2"/>
      </rPr>
      <t xml:space="preserve">Tuition Remission - </t>
    </r>
    <r>
      <rPr>
        <sz val="10.5"/>
        <rFont val="Calibri"/>
        <family val="2"/>
      </rPr>
      <t>flat fee*</t>
    </r>
  </si>
  <si>
    <r>
      <rPr>
        <sz val="10.5"/>
        <rFont val="Calibri"/>
        <family val="2"/>
      </rPr>
      <t>≥ 0.50 FTE</t>
    </r>
  </si>
  <si>
    <r>
      <rPr>
        <sz val="9.5"/>
        <rFont val="Calibri"/>
        <family val="2"/>
      </rPr>
      <t>GA Assist @ 0.50</t>
    </r>
  </si>
  <si>
    <r>
      <rPr>
        <sz val="9.5"/>
        <rFont val="Calibri"/>
        <family val="2"/>
      </rPr>
      <t>SupComp @ 0.25</t>
    </r>
  </si>
  <si>
    <r>
      <rPr>
        <sz val="9.5"/>
        <rFont val="Calibri"/>
        <family val="2"/>
      </rPr>
      <t>Total</t>
    </r>
  </si>
  <si>
    <r>
      <rPr>
        <sz val="8.5"/>
        <rFont val="Calibri"/>
        <family val="2"/>
      </rPr>
      <t>*Asssuming 7+ units per CALS policy</t>
    </r>
  </si>
  <si>
    <t> + Annual tuition</t>
  </si>
  <si>
    <t>Assistant Salary</t>
  </si>
  <si>
    <t>Associate Salary</t>
  </si>
  <si>
    <t>Choose GA Salary by Degree Level</t>
  </si>
  <si>
    <t>Choose FTE</t>
  </si>
  <si>
    <t>ERE</t>
  </si>
  <si>
    <t xml:space="preserve">Total Salary Expense:  </t>
  </si>
  <si>
    <t>Salary Calculator</t>
  </si>
  <si>
    <t>*Optional Summer Supp Comp: Choose FTE</t>
  </si>
  <si>
    <t>Select Drop Down</t>
  </si>
  <si>
    <t>Per Semester (fall/spring only)</t>
  </si>
  <si>
    <t>Annual (no summer)</t>
  </si>
  <si>
    <t>5/25-8/16 (406 hours max)</t>
  </si>
  <si>
    <t>View by Year/Semester</t>
  </si>
  <si>
    <t>Beginning FY15, GAs were appointed Academic contracts and Supplemental Compensation for continued work during the summer break. GAs are limited to 0.66 FTE. If a GA has a 0.50 FTE appointment, Supplemental Compensation will be allowed up to 0.66 FTE</t>
  </si>
  <si>
    <t xml:space="preserve"> Tuition Remission</t>
  </si>
  <si>
    <t># of Hours by FTE</t>
  </si>
  <si>
    <t>Budget beyond FY21 increase 8%</t>
  </si>
  <si>
    <t>8/17-5/23</t>
  </si>
  <si>
    <t>&lt; 0.50 FTE</t>
  </si>
  <si>
    <t>ENVS GRA/GTA Academic Rates for 2022-2023</t>
  </si>
  <si>
    <t>ERE @ 13%</t>
  </si>
  <si>
    <t>ERE 13%</t>
  </si>
  <si>
    <t>ERE Rate:13%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</si>
</sst>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\$#,##0"/>
    <numFmt numFmtId="165" formatCode="0.0"/>
    <numFmt numFmtId="166" formatCode="0.000"/>
    <numFmt numFmtId="167" formatCode="\$0.00"/>
    <numFmt numFmtId="168" formatCode="\$\ #,##0"/>
    <numFmt numFmtId="169" formatCode="_(* #,##0.000_);_(* \(#,##0.000\);_(* &quot;-&quot;??_);_(@_)"/>
    <numFmt numFmtId="170" formatCode="&quot;$&quot;#,##0.00"/>
    <numFmt numFmtId="171" formatCode="0.0%"/>
  </numFmts>
  <fonts count="18" x14ac:knownFonts="1">
    <font>
      <sz val="10"/>
      <color rgb="FF000000"/>
      <name val="Times New Roman"/>
      <charset val="204"/>
    </font>
    <font>
      <sz val="9.5"/>
      <name val="Calibri"/>
      <family val="2"/>
    </font>
    <font>
      <b/>
      <sz val="11.5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b/>
      <sz val="10.5"/>
      <name val="Calibri"/>
      <family val="2"/>
    </font>
    <font>
      <sz val="8.5"/>
      <name val="Calibri"/>
      <family val="2"/>
    </font>
    <font>
      <u/>
      <sz val="10.5"/>
      <name val="Calibri"/>
      <family val="2"/>
    </font>
    <font>
      <u/>
      <sz val="9.5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sz val="9.5"/>
      <color rgb="FF000000"/>
      <name val="Calibri"/>
      <family val="2"/>
    </font>
    <font>
      <u/>
      <sz val="9.5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BF1DE"/>
      </patternFill>
    </fill>
    <fill>
      <patternFill patternType="solid">
        <fgColor rgb="FFDAEE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2" fontId="11" fillId="0" borderId="14" xfId="0" applyNumberFormat="1" applyFont="1" applyFill="1" applyBorder="1" applyAlignment="1">
      <alignment horizontal="right" vertical="top" shrinkToFit="1"/>
    </xf>
    <xf numFmtId="0" fontId="3" fillId="0" borderId="14" xfId="0" applyFont="1" applyFill="1" applyBorder="1" applyAlignment="1">
      <alignment horizontal="left" vertical="top" wrapText="1"/>
    </xf>
    <xf numFmtId="164" fontId="12" fillId="0" borderId="14" xfId="0" applyNumberFormat="1" applyFont="1" applyFill="1" applyBorder="1" applyAlignment="1">
      <alignment horizontal="right" vertical="top" shrinkToFit="1"/>
    </xf>
    <xf numFmtId="3" fontId="12" fillId="0" borderId="14" xfId="0" applyNumberFormat="1" applyFont="1" applyFill="1" applyBorder="1" applyAlignment="1">
      <alignment horizontal="right" vertical="top" shrinkToFit="1"/>
    </xf>
    <xf numFmtId="0" fontId="0" fillId="0" borderId="14" xfId="0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165" fontId="11" fillId="0" borderId="14" xfId="0" applyNumberFormat="1" applyFont="1" applyFill="1" applyBorder="1" applyAlignment="1">
      <alignment horizontal="right" vertical="top" shrinkToFit="1"/>
    </xf>
    <xf numFmtId="166" fontId="11" fillId="0" borderId="14" xfId="0" applyNumberFormat="1" applyFont="1" applyFill="1" applyBorder="1" applyAlignment="1">
      <alignment horizontal="right" vertical="top" shrinkToFit="1"/>
    </xf>
    <xf numFmtId="167" fontId="12" fillId="0" borderId="14" xfId="0" applyNumberFormat="1" applyFont="1" applyFill="1" applyBorder="1" applyAlignment="1">
      <alignment horizontal="right" vertical="top" shrinkToFit="1"/>
    </xf>
    <xf numFmtId="1" fontId="12" fillId="0" borderId="14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3" fillId="0" borderId="18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3" fontId="13" fillId="0" borderId="15" xfId="0" applyNumberFormat="1" applyFont="1" applyFill="1" applyBorder="1" applyAlignment="1">
      <alignment horizontal="right" vertical="top" shrinkToFit="1"/>
    </xf>
    <xf numFmtId="0" fontId="0" fillId="0" borderId="19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right" vertical="top" wrapText="1"/>
    </xf>
    <xf numFmtId="168" fontId="13" fillId="0" borderId="22" xfId="0" applyNumberFormat="1" applyFont="1" applyFill="1" applyBorder="1" applyAlignment="1">
      <alignment horizontal="right" vertical="top" shrinkToFit="1"/>
    </xf>
    <xf numFmtId="3" fontId="14" fillId="0" borderId="15" xfId="0" applyNumberFormat="1" applyFont="1" applyFill="1" applyBorder="1" applyAlignment="1">
      <alignment horizontal="right" vertical="top" shrinkToFit="1"/>
    </xf>
    <xf numFmtId="0" fontId="0" fillId="0" borderId="0" xfId="0"/>
    <xf numFmtId="2" fontId="0" fillId="0" borderId="0" xfId="0" applyNumberFormat="1"/>
    <xf numFmtId="3" fontId="15" fillId="5" borderId="0" xfId="0" applyNumberFormat="1" applyFont="1" applyFill="1"/>
    <xf numFmtId="0" fontId="15" fillId="5" borderId="0" xfId="0" applyFont="1" applyFill="1"/>
    <xf numFmtId="0" fontId="15" fillId="5" borderId="0" xfId="0" applyFont="1" applyFill="1" applyBorder="1" applyAlignment="1">
      <alignment horizontal="left" vertical="top"/>
    </xf>
    <xf numFmtId="170" fontId="15" fillId="5" borderId="1" xfId="0" applyNumberFormat="1" applyFont="1" applyFill="1" applyBorder="1" applyAlignment="1">
      <alignment horizontal="right"/>
    </xf>
    <xf numFmtId="0" fontId="15" fillId="5" borderId="0" xfId="0" applyFont="1" applyFill="1" applyBorder="1"/>
    <xf numFmtId="0" fontId="15" fillId="5" borderId="2" xfId="0" applyFont="1" applyFill="1" applyBorder="1" applyAlignment="1">
      <alignment horizontal="left" vertical="top"/>
    </xf>
    <xf numFmtId="0" fontId="15" fillId="5" borderId="1" xfId="0" applyFont="1" applyFill="1" applyBorder="1" applyAlignment="1">
      <alignment horizontal="left" vertical="top"/>
    </xf>
    <xf numFmtId="0" fontId="15" fillId="5" borderId="3" xfId="0" applyFont="1" applyFill="1" applyBorder="1" applyAlignment="1">
      <alignment horizontal="left" vertical="top"/>
    </xf>
    <xf numFmtId="0" fontId="15" fillId="5" borderId="2" xfId="0" applyFont="1" applyFill="1" applyBorder="1" applyAlignment="1">
      <alignment vertical="top" wrapText="1"/>
    </xf>
    <xf numFmtId="0" fontId="15" fillId="5" borderId="4" xfId="0" applyFont="1" applyFill="1" applyBorder="1" applyAlignment="1">
      <alignment horizontal="left" wrapText="1"/>
    </xf>
    <xf numFmtId="0" fontId="15" fillId="5" borderId="4" xfId="0" applyFont="1" applyFill="1" applyBorder="1"/>
    <xf numFmtId="0" fontId="15" fillId="5" borderId="4" xfId="0" applyFont="1" applyFill="1" applyBorder="1" applyAlignment="1">
      <alignment vertical="top" wrapText="1"/>
    </xf>
    <xf numFmtId="170" fontId="15" fillId="5" borderId="5" xfId="0" applyNumberFormat="1" applyFont="1" applyFill="1" applyBorder="1" applyAlignment="1">
      <alignment horizontal="right"/>
    </xf>
    <xf numFmtId="169" fontId="15" fillId="5" borderId="6" xfId="0" applyNumberFormat="1" applyFont="1" applyFill="1" applyBorder="1"/>
    <xf numFmtId="170" fontId="15" fillId="5" borderId="6" xfId="0" applyNumberFormat="1" applyFont="1" applyFill="1" applyBorder="1" applyAlignment="1">
      <alignment horizontal="right"/>
    </xf>
    <xf numFmtId="170" fontId="15" fillId="5" borderId="7" xfId="0" applyNumberFormat="1" applyFont="1" applyFill="1" applyBorder="1" applyAlignment="1">
      <alignment horizontal="right" vertical="top"/>
    </xf>
    <xf numFmtId="0" fontId="16" fillId="5" borderId="8" xfId="0" applyFont="1" applyFill="1" applyBorder="1" applyAlignment="1">
      <alignment horizontal="right" vertical="top"/>
    </xf>
    <xf numFmtId="0" fontId="15" fillId="5" borderId="9" xfId="0" applyFont="1" applyFill="1" applyBorder="1" applyAlignment="1">
      <alignment horizontal="left" vertical="top"/>
    </xf>
    <xf numFmtId="170" fontId="15" fillId="5" borderId="10" xfId="0" applyNumberFormat="1" applyFont="1" applyFill="1" applyBorder="1" applyAlignment="1">
      <alignment horizontal="right" vertical="top"/>
    </xf>
    <xf numFmtId="0" fontId="15" fillId="5" borderId="11" xfId="0" applyFont="1" applyFill="1" applyBorder="1" applyAlignment="1">
      <alignment horizontal="left" vertical="top"/>
    </xf>
    <xf numFmtId="0" fontId="15" fillId="6" borderId="7" xfId="0" applyFont="1" applyFill="1" applyBorder="1"/>
    <xf numFmtId="0" fontId="1" fillId="3" borderId="2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5" fillId="0" borderId="7" xfId="0" applyFont="1" applyFill="1" applyBorder="1"/>
    <xf numFmtId="0" fontId="3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left" shrinkToFit="1"/>
    </xf>
    <xf numFmtId="0" fontId="1" fillId="4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1" fillId="4" borderId="27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1" fontId="11" fillId="0" borderId="14" xfId="0" applyNumberFormat="1" applyFont="1" applyFill="1" applyBorder="1" applyAlignment="1">
      <alignment horizontal="right" vertical="top" shrinkToFit="1"/>
    </xf>
    <xf numFmtId="171" fontId="15" fillId="5" borderId="6" xfId="0" applyNumberFormat="1" applyFont="1" applyFill="1" applyBorder="1"/>
    <xf numFmtId="3" fontId="17" fillId="5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 indent="1"/>
    </xf>
    <xf numFmtId="0" fontId="1" fillId="3" borderId="23" xfId="0" applyFont="1" applyFill="1" applyBorder="1" applyAlignment="1">
      <alignment horizontal="left" vertical="top" wrapText="1" inden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 indent="4"/>
    </xf>
    <xf numFmtId="0" fontId="1" fillId="0" borderId="0" xfId="0" applyFont="1" applyFill="1" applyBorder="1" applyAlignment="1">
      <alignment horizontal="left" vertical="top" wrapText="1" indent="4"/>
    </xf>
    <xf numFmtId="0" fontId="8" fillId="0" borderId="19" xfId="0" applyFont="1" applyFill="1" applyBorder="1" applyAlignment="1">
      <alignment horizontal="left" vertical="top" wrapText="1" indent="5"/>
    </xf>
    <xf numFmtId="0" fontId="8" fillId="0" borderId="0" xfId="0" applyFont="1" applyFill="1" applyBorder="1" applyAlignment="1">
      <alignment horizontal="left" vertical="top" wrapText="1" indent="5"/>
    </xf>
    <xf numFmtId="0" fontId="6" fillId="0" borderId="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topLeftCell="A16" zoomScale="120" zoomScaleNormal="120" workbookViewId="0">
      <selection activeCell="E33" sqref="E33"/>
    </sheetView>
  </sheetViews>
  <sheetFormatPr defaultRowHeight="12.75" x14ac:dyDescent="0.2"/>
  <cols>
    <col min="1" max="1" width="37" customWidth="1"/>
    <col min="2" max="2" width="16.33203125" customWidth="1"/>
    <col min="3" max="3" width="14" customWidth="1"/>
    <col min="4" max="5" width="11.5" customWidth="1"/>
    <col min="6" max="7" width="12.6640625" customWidth="1"/>
    <col min="9" max="9" width="23.1640625" customWidth="1"/>
    <col min="10" max="10" width="14.6640625" customWidth="1"/>
    <col min="11" max="11" width="11.33203125" customWidth="1"/>
  </cols>
  <sheetData>
    <row r="1" spans="1:7" ht="26.25" customHeight="1" x14ac:dyDescent="0.2">
      <c r="A1" s="63" t="s">
        <v>34</v>
      </c>
      <c r="B1" s="63"/>
      <c r="C1" s="63"/>
      <c r="D1" s="63"/>
      <c r="E1" s="63"/>
      <c r="F1" s="63"/>
      <c r="G1" s="63"/>
    </row>
    <row r="2" spans="1:7" ht="68.25" customHeight="1" x14ac:dyDescent="0.2">
      <c r="A2" s="64" t="s">
        <v>28</v>
      </c>
      <c r="B2" s="64"/>
      <c r="C2" s="64"/>
      <c r="D2" s="64"/>
      <c r="E2" s="64"/>
      <c r="F2" s="64"/>
      <c r="G2" s="64"/>
    </row>
    <row r="3" spans="1:7" ht="16.7" customHeight="1" x14ac:dyDescent="0.2">
      <c r="A3" s="1" t="s">
        <v>0</v>
      </c>
      <c r="B3" s="65" t="s">
        <v>1</v>
      </c>
      <c r="C3" s="67" t="s">
        <v>2</v>
      </c>
      <c r="D3" s="68"/>
      <c r="E3" s="69"/>
      <c r="F3" s="70"/>
      <c r="G3" s="71"/>
    </row>
    <row r="4" spans="1:7" ht="15.6" customHeight="1" x14ac:dyDescent="0.2">
      <c r="A4" s="50" t="s">
        <v>32</v>
      </c>
      <c r="B4" s="66"/>
      <c r="C4" s="3">
        <v>0.25</v>
      </c>
      <c r="D4" s="3">
        <v>0.33</v>
      </c>
      <c r="E4" s="3">
        <v>0.5</v>
      </c>
      <c r="F4" s="70"/>
      <c r="G4" s="71"/>
    </row>
    <row r="5" spans="1:7" ht="15.6" customHeight="1" x14ac:dyDescent="0.2">
      <c r="A5" s="4" t="s">
        <v>3</v>
      </c>
      <c r="B5" s="5">
        <v>40000</v>
      </c>
      <c r="C5" s="6">
        <f>$B$5*C4</f>
        <v>10000</v>
      </c>
      <c r="D5" s="6">
        <f>$B$5*D4</f>
        <v>13200</v>
      </c>
      <c r="E5" s="6">
        <f>$B$5*E4</f>
        <v>20000</v>
      </c>
      <c r="F5" s="70"/>
      <c r="G5" s="71"/>
    </row>
    <row r="6" spans="1:7" ht="14.1" customHeight="1" x14ac:dyDescent="0.2">
      <c r="A6" s="51" t="s">
        <v>35</v>
      </c>
      <c r="B6" s="7"/>
      <c r="C6" s="6">
        <f>C5*$B$37</f>
        <v>1300</v>
      </c>
      <c r="D6" s="6">
        <f>D5*$B$37</f>
        <v>1716</v>
      </c>
      <c r="E6" s="6">
        <f>E5*$B$37</f>
        <v>2600</v>
      </c>
      <c r="F6" s="70"/>
      <c r="G6" s="71"/>
    </row>
    <row r="7" spans="1:7" ht="16.350000000000001" customHeight="1" x14ac:dyDescent="0.2">
      <c r="A7" s="8" t="s">
        <v>4</v>
      </c>
      <c r="B7" s="5">
        <v>42464</v>
      </c>
      <c r="C7" s="6">
        <f>$B$7*C4</f>
        <v>10616</v>
      </c>
      <c r="D7" s="6">
        <f>$B$7*D4</f>
        <v>14013.12</v>
      </c>
      <c r="E7" s="6">
        <f>$B$7*E4</f>
        <v>21232</v>
      </c>
      <c r="F7" s="70"/>
      <c r="G7" s="71"/>
    </row>
    <row r="8" spans="1:7" ht="14.1" customHeight="1" x14ac:dyDescent="0.2">
      <c r="A8" s="51" t="s">
        <v>35</v>
      </c>
      <c r="B8" s="7"/>
      <c r="C8" s="6">
        <f>C7*$B$37</f>
        <v>1380.0800000000002</v>
      </c>
      <c r="D8" s="6">
        <f>D7*$B$37</f>
        <v>1821.7056000000002</v>
      </c>
      <c r="E8" s="6">
        <f>E7*$B$37</f>
        <v>2760.1600000000003</v>
      </c>
      <c r="F8" s="70"/>
      <c r="G8" s="71"/>
    </row>
    <row r="9" spans="1:7" ht="27.75" customHeight="1" x14ac:dyDescent="0.2">
      <c r="A9" s="77"/>
      <c r="B9" s="77"/>
      <c r="C9" s="77"/>
      <c r="D9" s="77"/>
      <c r="E9" s="77"/>
      <c r="F9" s="77"/>
      <c r="G9" s="77"/>
    </row>
    <row r="10" spans="1:7" ht="16.7" customHeight="1" x14ac:dyDescent="0.2">
      <c r="A10" s="9" t="s">
        <v>5</v>
      </c>
      <c r="B10" s="79" t="s">
        <v>6</v>
      </c>
      <c r="C10" s="67" t="s">
        <v>2</v>
      </c>
      <c r="D10" s="68"/>
      <c r="E10" s="68"/>
      <c r="F10" s="68"/>
      <c r="G10" s="69"/>
    </row>
    <row r="11" spans="1:7" ht="16.7" customHeight="1" x14ac:dyDescent="0.2">
      <c r="A11" s="59" t="s">
        <v>26</v>
      </c>
      <c r="B11" s="80"/>
      <c r="C11" s="3">
        <v>0.25</v>
      </c>
      <c r="D11" s="3">
        <v>0.33</v>
      </c>
      <c r="E11" s="10">
        <v>0.5</v>
      </c>
      <c r="F11" s="3">
        <v>0.66</v>
      </c>
      <c r="G11" s="11">
        <v>0.875</v>
      </c>
    </row>
    <row r="12" spans="1:7" ht="15.6" customHeight="1" x14ac:dyDescent="0.2">
      <c r="A12" s="58"/>
      <c r="B12" s="56" t="s">
        <v>30</v>
      </c>
      <c r="C12" s="60">
        <f>C11*464</f>
        <v>116</v>
      </c>
      <c r="D12" s="60">
        <f>D11*464</f>
        <v>153.12</v>
      </c>
      <c r="E12" s="60">
        <f>E11*464</f>
        <v>232</v>
      </c>
      <c r="F12" s="60">
        <f>F11*464</f>
        <v>306.24</v>
      </c>
      <c r="G12" s="60">
        <f>G11*464</f>
        <v>406</v>
      </c>
    </row>
    <row r="13" spans="1:7" ht="15.6" customHeight="1" x14ac:dyDescent="0.2">
      <c r="A13" s="57" t="s">
        <v>3</v>
      </c>
      <c r="B13" s="12">
        <f>B5*0.00072</f>
        <v>28.8</v>
      </c>
      <c r="C13" s="6">
        <f>$B$13*C12</f>
        <v>3340.8</v>
      </c>
      <c r="D13" s="6">
        <f>$B$13*D12</f>
        <v>4409.8560000000007</v>
      </c>
      <c r="E13" s="6">
        <f>$B$13*E12</f>
        <v>6681.6</v>
      </c>
      <c r="F13" s="6">
        <f>$B$13*F12</f>
        <v>8819.7120000000014</v>
      </c>
      <c r="G13" s="6">
        <f>$B$13*G12</f>
        <v>11692.800000000001</v>
      </c>
    </row>
    <row r="14" spans="1:7" ht="15.6" customHeight="1" x14ac:dyDescent="0.2">
      <c r="A14" s="51" t="s">
        <v>35</v>
      </c>
      <c r="B14" s="7"/>
      <c r="C14" s="13">
        <f>C13*$B$37</f>
        <v>434.30400000000003</v>
      </c>
      <c r="D14" s="13">
        <f>D13*$B$37</f>
        <v>573.28128000000015</v>
      </c>
      <c r="E14" s="13">
        <f>E13*$B$37</f>
        <v>868.60800000000006</v>
      </c>
      <c r="F14" s="13">
        <f>F13*$B$37</f>
        <v>1146.5625600000003</v>
      </c>
      <c r="G14" s="13">
        <f>G13*$B$37</f>
        <v>1520.0640000000003</v>
      </c>
    </row>
    <row r="15" spans="1:7" ht="15.95" customHeight="1" x14ac:dyDescent="0.2">
      <c r="A15" s="8" t="s">
        <v>4</v>
      </c>
      <c r="B15" s="12">
        <f>B7*0.00072</f>
        <v>30.574080000000002</v>
      </c>
      <c r="C15" s="6">
        <f>$B$15*C12</f>
        <v>3546.59328</v>
      </c>
      <c r="D15" s="6">
        <f>$B$15*D12</f>
        <v>4681.5031296000006</v>
      </c>
      <c r="E15" s="6">
        <f>$B$15*E12</f>
        <v>7093.1865600000001</v>
      </c>
      <c r="F15" s="6">
        <f>$B$15*F12</f>
        <v>9363.0062592000013</v>
      </c>
      <c r="G15" s="6">
        <f>$B$15*G12</f>
        <v>12413.076480000002</v>
      </c>
    </row>
    <row r="16" spans="1:7" ht="15.6" customHeight="1" x14ac:dyDescent="0.2">
      <c r="A16" s="51" t="s">
        <v>35</v>
      </c>
      <c r="B16" s="7"/>
      <c r="C16" s="13">
        <f>C15*$B$37</f>
        <v>461.05712640000002</v>
      </c>
      <c r="D16" s="13">
        <f>D15*$B$37</f>
        <v>608.59540684800015</v>
      </c>
      <c r="E16" s="13">
        <f>E15*$B$37</f>
        <v>922.11425280000003</v>
      </c>
      <c r="F16" s="13">
        <f>F15*$B$37</f>
        <v>1217.1908136960003</v>
      </c>
      <c r="G16" s="13">
        <f>G15*$B$37</f>
        <v>1613.6999424000003</v>
      </c>
    </row>
    <row r="17" spans="1:7" ht="14.25" x14ac:dyDescent="0.2">
      <c r="A17" s="78" t="s">
        <v>37</v>
      </c>
      <c r="B17" s="78"/>
      <c r="C17" s="78"/>
      <c r="D17" s="78"/>
      <c r="E17" s="78"/>
      <c r="F17" s="78"/>
      <c r="G17" s="78"/>
    </row>
    <row r="18" spans="1:7" ht="16.350000000000001" customHeight="1" x14ac:dyDescent="0.2">
      <c r="A18" s="14"/>
      <c r="B18" s="14"/>
      <c r="C18" s="14"/>
      <c r="D18" s="15"/>
      <c r="E18" s="16"/>
      <c r="F18" s="17"/>
      <c r="G18" s="18" t="s">
        <v>7</v>
      </c>
    </row>
    <row r="19" spans="1:7" ht="15.6" customHeight="1" x14ac:dyDescent="0.25">
      <c r="A19" s="2" t="s">
        <v>8</v>
      </c>
      <c r="B19" s="54" t="s">
        <v>9</v>
      </c>
      <c r="C19" s="54" t="s">
        <v>33</v>
      </c>
      <c r="D19" s="15"/>
      <c r="E19" s="72" t="s">
        <v>10</v>
      </c>
      <c r="F19" s="73"/>
      <c r="G19" s="20">
        <f>E5</f>
        <v>20000</v>
      </c>
    </row>
    <row r="20" spans="1:7" ht="15.6" customHeight="1" x14ac:dyDescent="0.25">
      <c r="A20" s="19" t="s">
        <v>24</v>
      </c>
      <c r="B20" s="55">
        <v>6174</v>
      </c>
      <c r="C20" s="55">
        <v>5292</v>
      </c>
      <c r="D20" s="15"/>
      <c r="E20" s="72" t="s">
        <v>11</v>
      </c>
      <c r="F20" s="73"/>
      <c r="G20" s="20">
        <f>C13</f>
        <v>3340.8</v>
      </c>
    </row>
    <row r="21" spans="1:7" ht="15.6" customHeight="1" x14ac:dyDescent="0.25">
      <c r="A21" s="19" t="s">
        <v>25</v>
      </c>
      <c r="B21" s="55">
        <f>B20*2</f>
        <v>12348</v>
      </c>
      <c r="C21" s="55">
        <f>C20*2</f>
        <v>10584</v>
      </c>
      <c r="D21" s="15"/>
      <c r="E21" s="21"/>
      <c r="F21" s="52" t="s">
        <v>36</v>
      </c>
      <c r="G21" s="20">
        <f>SUM(G19:G20)*B37</f>
        <v>3034.3040000000001</v>
      </c>
    </row>
    <row r="22" spans="1:7" ht="14.1" customHeight="1" x14ac:dyDescent="0.2">
      <c r="A22" s="14"/>
      <c r="B22" s="14"/>
      <c r="C22" s="14"/>
      <c r="D22" s="15"/>
      <c r="E22" s="74" t="s">
        <v>14</v>
      </c>
      <c r="F22" s="75"/>
      <c r="G22" s="26">
        <v>12348</v>
      </c>
    </row>
    <row r="23" spans="1:7" ht="14.1" customHeight="1" x14ac:dyDescent="0.2">
      <c r="A23" s="22" t="s">
        <v>31</v>
      </c>
      <c r="B23" s="14"/>
      <c r="C23" s="14"/>
      <c r="D23" s="15"/>
      <c r="E23" s="23"/>
      <c r="F23" s="24" t="s">
        <v>12</v>
      </c>
      <c r="G23" s="25">
        <f>SUM(G19:G22)</f>
        <v>38723.103999999999</v>
      </c>
    </row>
    <row r="24" spans="1:7" ht="13.35" customHeight="1" x14ac:dyDescent="0.2">
      <c r="A24" s="76" t="s">
        <v>13</v>
      </c>
      <c r="B24" s="76"/>
      <c r="C24" s="76"/>
      <c r="D24" s="76"/>
      <c r="E24" s="76"/>
      <c r="F24" s="76"/>
      <c r="G24" s="76"/>
    </row>
    <row r="27" spans="1:7" hidden="1" x14ac:dyDescent="0.2">
      <c r="A27">
        <v>0</v>
      </c>
      <c r="B27" s="27">
        <v>0.25</v>
      </c>
      <c r="C27" s="28">
        <v>0.33</v>
      </c>
      <c r="D27" s="27">
        <v>0.5</v>
      </c>
      <c r="E27" s="27">
        <v>0.66</v>
      </c>
      <c r="F27">
        <v>0.875</v>
      </c>
    </row>
    <row r="28" spans="1:7" hidden="1" x14ac:dyDescent="0.2">
      <c r="A28" s="27" t="s">
        <v>15</v>
      </c>
      <c r="B28" s="27">
        <f>IF(B32="Year",B5,B5/2)</f>
        <v>20000</v>
      </c>
      <c r="C28" s="27">
        <f>464*B13</f>
        <v>13363.2</v>
      </c>
      <c r="D28" s="27"/>
      <c r="E28" s="27"/>
    </row>
    <row r="29" spans="1:7" hidden="1" x14ac:dyDescent="0.2">
      <c r="A29" s="27" t="s">
        <v>16</v>
      </c>
      <c r="B29" s="27">
        <f>IF(B32="Year",B7,B7/2)</f>
        <v>21232</v>
      </c>
      <c r="C29" s="27">
        <f>464*B15</f>
        <v>14186.37312</v>
      </c>
      <c r="D29" s="27"/>
      <c r="E29" s="27"/>
    </row>
    <row r="30" spans="1:7" ht="20.100000000000001" customHeight="1" x14ac:dyDescent="0.3">
      <c r="A30" s="62" t="s">
        <v>21</v>
      </c>
      <c r="B30" s="62"/>
      <c r="C30" s="62"/>
      <c r="D30" s="27"/>
      <c r="E30" s="27"/>
    </row>
    <row r="31" spans="1:7" ht="13.5" thickBot="1" x14ac:dyDescent="0.25">
      <c r="A31" s="29"/>
      <c r="B31" s="30" t="s">
        <v>23</v>
      </c>
      <c r="C31" s="30"/>
      <c r="D31" s="27"/>
      <c r="E31" s="27"/>
    </row>
    <row r="32" spans="1:7" ht="13.5" thickBot="1" x14ac:dyDescent="0.25">
      <c r="A32" s="29" t="s">
        <v>27</v>
      </c>
      <c r="B32" s="53"/>
      <c r="C32" s="30"/>
      <c r="D32" s="27"/>
      <c r="E32" s="27"/>
    </row>
    <row r="33" spans="1:5" ht="13.5" thickBot="1" x14ac:dyDescent="0.25">
      <c r="A33" s="38" t="s">
        <v>17</v>
      </c>
      <c r="B33" s="49"/>
      <c r="C33" s="41">
        <f>IF(B33="Associate Salary",B29,IF(B33="Assistant Salary",B28,0))</f>
        <v>0</v>
      </c>
      <c r="D33" s="27"/>
      <c r="E33" s="27"/>
    </row>
    <row r="34" spans="1:5" ht="13.5" thickBot="1" x14ac:dyDescent="0.25">
      <c r="A34" s="39" t="s">
        <v>18</v>
      </c>
      <c r="B34" s="49"/>
      <c r="C34" s="41">
        <f>B34*C33</f>
        <v>0</v>
      </c>
      <c r="D34" s="27"/>
      <c r="E34" s="27"/>
    </row>
    <row r="35" spans="1:5" ht="13.5" customHeight="1" thickBot="1" x14ac:dyDescent="0.25">
      <c r="A35" s="40" t="s">
        <v>22</v>
      </c>
      <c r="B35" s="49"/>
      <c r="C35" s="41">
        <f>IF(B33="Associate Salary",C29,IF(B33="Assistant Salary",C28,0))*B35</f>
        <v>0</v>
      </c>
      <c r="D35" s="27"/>
      <c r="E35" s="27"/>
    </row>
    <row r="36" spans="1:5" x14ac:dyDescent="0.2">
      <c r="A36" s="37"/>
      <c r="B36" s="33"/>
      <c r="C36" s="32"/>
      <c r="D36" s="27"/>
      <c r="E36" s="27"/>
    </row>
    <row r="37" spans="1:5" x14ac:dyDescent="0.2">
      <c r="A37" s="42" t="s">
        <v>19</v>
      </c>
      <c r="B37" s="61">
        <v>0.13</v>
      </c>
      <c r="C37" s="43">
        <f>SUM(C34:C35)*B37</f>
        <v>0</v>
      </c>
      <c r="D37" s="27"/>
      <c r="E37" s="27"/>
    </row>
    <row r="38" spans="1:5" x14ac:dyDescent="0.2">
      <c r="A38" s="46" t="s">
        <v>29</v>
      </c>
      <c r="B38" s="48"/>
      <c r="C38" s="47">
        <f>IF(B34=0,0,IF(B32 = "Year",IF(B34&gt;=0.5,B21,IF(B34&lt;0.5,C21)),IF(B34&gt;=0.5,B20,IF(B34&lt;0.5,C20))))</f>
        <v>0</v>
      </c>
      <c r="D38" s="27"/>
      <c r="E38" s="27"/>
    </row>
    <row r="39" spans="1:5" ht="13.5" thickBot="1" x14ac:dyDescent="0.25">
      <c r="A39" s="34"/>
      <c r="B39" s="31"/>
      <c r="C39" s="35"/>
      <c r="D39" s="27"/>
      <c r="E39" s="27"/>
    </row>
    <row r="40" spans="1:5" ht="13.5" thickBot="1" x14ac:dyDescent="0.25">
      <c r="A40" s="36"/>
      <c r="B40" s="45" t="s">
        <v>20</v>
      </c>
      <c r="C40" s="44">
        <f>SUM(C34:C38)</f>
        <v>0</v>
      </c>
      <c r="D40" s="27"/>
      <c r="E40" s="27"/>
    </row>
  </sheetData>
  <mergeCells count="14">
    <mergeCell ref="A30:C30"/>
    <mergeCell ref="A1:G1"/>
    <mergeCell ref="A2:G2"/>
    <mergeCell ref="B3:B4"/>
    <mergeCell ref="C3:E3"/>
    <mergeCell ref="F3:G8"/>
    <mergeCell ref="E20:F20"/>
    <mergeCell ref="E22:F22"/>
    <mergeCell ref="A24:G24"/>
    <mergeCell ref="A9:G9"/>
    <mergeCell ref="C10:G10"/>
    <mergeCell ref="A17:G17"/>
    <mergeCell ref="E19:F19"/>
    <mergeCell ref="B10:B11"/>
  </mergeCells>
  <dataValidations count="4">
    <dataValidation type="list" allowBlank="1" showInputMessage="1" showErrorMessage="1" promptTitle="FTE" sqref="B34" xr:uid="{00000000-0002-0000-0000-000000000000}">
      <formula1>$B$27:$D$27</formula1>
    </dataValidation>
    <dataValidation type="list" allowBlank="1" showInputMessage="1" showErrorMessage="1" promptTitle="GA salary level" sqref="B33" xr:uid="{00000000-0002-0000-0000-000001000000}">
      <formula1>$A$28:$A$29</formula1>
    </dataValidation>
    <dataValidation type="list" allowBlank="1" showInputMessage="1" showErrorMessage="1" sqref="B32" xr:uid="{00000000-0002-0000-0000-000002000000}">
      <formula1>"Year,Semester"</formula1>
    </dataValidation>
    <dataValidation type="list" allowBlank="1" showInputMessage="1" showErrorMessage="1" promptTitle="Summer FTE" sqref="B35" xr:uid="{00000000-0002-0000-0000-000003000000}">
      <formula1>$A$27:$F$27</formula1>
    </dataValidation>
  </dataValidation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7EC1D2D-F754-41AD-9332-1EA6117A69F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Mills</dc:creator>
  <cp:lastModifiedBy>Heffernan, Linda T - (heffernl)</cp:lastModifiedBy>
  <cp:lastPrinted>2019-05-16T19:12:54Z</cp:lastPrinted>
  <dcterms:created xsi:type="dcterms:W3CDTF">2018-05-14T18:57:40Z</dcterms:created>
  <dcterms:modified xsi:type="dcterms:W3CDTF">2022-06-01T15:55:25Z</dcterms:modified>
</cp:coreProperties>
</file>